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Assumptions" sheetId="2" state="visible" r:id="rId2"/>
    <sheet xmlns:r="http://schemas.openxmlformats.org/officeDocument/2006/relationships" name="Milestones" sheetId="3" state="visible" r:id="rId3"/>
    <sheet xmlns:r="http://schemas.openxmlformats.org/officeDocument/2006/relationships" name="Dependency Rules" sheetId="4" state="visible" r:id="rId4"/>
    <sheet xmlns:r="http://schemas.openxmlformats.org/officeDocument/2006/relationships" name="Funding Profile" sheetId="5" state="visible" r:id="rId5"/>
  </sheets>
  <definedNames/>
  <calcPr calcId="124519" fullCalcOnLoad="1"/>
</workbook>
</file>

<file path=xl/styles.xml><?xml version="1.0" encoding="utf-8"?>
<styleSheet xmlns="http://schemas.openxmlformats.org/spreadsheetml/2006/main">
  <numFmts count="0"/>
  <fonts count="12">
    <font>
      <name val="Calibri"/>
      <family val="2"/>
      <color theme="1"/>
      <sz val="11"/>
      <scheme val="minor"/>
    </font>
    <font>
      <b val="1"/>
      <color rgb="00FFFFFF"/>
      <sz val="15"/>
    </font>
    <font>
      <i val="1"/>
      <color rgb="004A5058"/>
      <sz val="9.5"/>
    </font>
    <font>
      <b val="1"/>
      <color rgb="001A2A3A"/>
      <sz val="9.5"/>
    </font>
    <font>
      <color rgb="00333333"/>
      <sz val="10"/>
    </font>
    <font>
      <b val="1"/>
      <color rgb="00FFFFFF"/>
      <sz val="9"/>
    </font>
    <font>
      <b val="1"/>
      <sz val="9.5"/>
    </font>
    <font>
      <sz val="9.5"/>
    </font>
    <font>
      <i val="1"/>
      <sz val="9"/>
    </font>
    <font>
      <sz val="9"/>
    </font>
    <font>
      <i val="1"/>
      <color rgb="006B7785"/>
      <sz val="9"/>
    </font>
    <font>
      <b val="1"/>
      <sz val="11"/>
    </font>
  </fonts>
  <fills count="9">
    <fill>
      <patternFill/>
    </fill>
    <fill>
      <patternFill patternType="gray125"/>
    </fill>
    <fill>
      <patternFill patternType="solid">
        <fgColor rgb="001A2A3A"/>
      </patternFill>
    </fill>
    <fill>
      <patternFill patternType="solid">
        <fgColor rgb="00C9A227"/>
      </patternFill>
    </fill>
    <fill>
      <patternFill patternType="solid">
        <fgColor rgb="00B91C1C"/>
      </patternFill>
    </fill>
    <fill>
      <patternFill patternType="solid">
        <fgColor rgb="00F8F9FB"/>
      </patternFill>
    </fill>
    <fill>
      <patternFill patternType="solid">
        <fgColor rgb="00FFF9E6"/>
      </patternFill>
    </fill>
    <fill>
      <patternFill patternType="solid">
        <fgColor rgb="00EEF1F4"/>
      </patternFill>
    </fill>
    <fill>
      <patternFill patternType="solid">
        <fgColor rgb="00475569"/>
      </patternFill>
    </fill>
  </fills>
  <borders count="2">
    <border>
      <left/>
      <right/>
      <top/>
      <bottom/>
      <diagonal/>
    </border>
    <border>
      <left style="thin">
        <color rgb="00D5DBE1"/>
      </left>
      <right style="thin">
        <color rgb="00D5DBE1"/>
      </right>
      <top style="thin">
        <color rgb="00D5DBE1"/>
      </top>
      <bottom style="thin">
        <color rgb="00D5DBE1"/>
      </bottom>
    </border>
  </borders>
  <cellStyleXfs count="1">
    <xf numFmtId="0" fontId="0" fillId="0" borderId="0"/>
  </cellStyleXfs>
  <cellXfs count="29">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center" wrapText="1" indent="1"/>
    </xf>
    <xf numFmtId="0" fontId="3" fillId="3" borderId="0" applyAlignment="1" pivotButton="0" quotePrefix="0" xfId="0">
      <alignment vertical="center" wrapText="1" indent="1"/>
    </xf>
    <xf numFmtId="0" fontId="4" fillId="0" borderId="0" applyAlignment="1" pivotButton="0" quotePrefix="0" xfId="0">
      <alignment vertical="top" wrapText="1" indent="1"/>
    </xf>
    <xf numFmtId="0" fontId="5" fillId="4" borderId="1" applyAlignment="1" pivotButton="0" quotePrefix="0" xfId="0">
      <alignment horizontal="center" vertical="center" wrapText="1"/>
    </xf>
    <xf numFmtId="0" fontId="6" fillId="5" borderId="1" applyAlignment="1" pivotButton="0" quotePrefix="0" xfId="0">
      <alignment vertical="center" wrapText="1"/>
    </xf>
    <xf numFmtId="0" fontId="7" fillId="6" borderId="1" applyAlignment="1" pivotButton="0" quotePrefix="0" xfId="0">
      <alignment vertical="center" wrapText="1"/>
    </xf>
    <xf numFmtId="0" fontId="7" fillId="5" borderId="1" applyAlignment="1" pivotButton="0" quotePrefix="0" xfId="0">
      <alignment vertical="center" wrapText="1"/>
    </xf>
    <xf numFmtId="0" fontId="6" fillId="0" borderId="0" pivotButton="0" quotePrefix="0" xfId="0"/>
    <xf numFmtId="0" fontId="0" fillId="7" borderId="1" pivotButton="0" quotePrefix="0" xfId="0"/>
    <xf numFmtId="0" fontId="8" fillId="0" borderId="0" applyAlignment="1" pivotButton="0" quotePrefix="0" xfId="0">
      <alignment vertical="top" wrapText="1"/>
    </xf>
    <xf numFmtId="0" fontId="9" fillId="5" borderId="1" applyAlignment="1" pivotButton="0" quotePrefix="0" xfId="0">
      <alignment vertical="top" wrapText="1"/>
    </xf>
    <xf numFmtId="0" fontId="9" fillId="6" borderId="1" applyAlignment="1" pivotButton="0" quotePrefix="0" xfId="0">
      <alignment vertical="top" wrapText="1"/>
    </xf>
    <xf numFmtId="9" fontId="9" fillId="6" borderId="1" applyAlignment="1" pivotButton="0" quotePrefix="0" xfId="0">
      <alignment vertical="top" wrapText="1"/>
    </xf>
    <xf numFmtId="0" fontId="9" fillId="7" borderId="1" applyAlignment="1" pivotButton="0" quotePrefix="0" xfId="0">
      <alignment vertical="top" wrapText="1"/>
    </xf>
    <xf numFmtId="0" fontId="5" fillId="8" borderId="1" applyAlignment="1" pivotButton="0" quotePrefix="0" xfId="0">
      <alignment horizontal="center" vertical="center" wrapText="1"/>
    </xf>
    <xf numFmtId="0" fontId="6" fillId="5" borderId="1" applyAlignment="1" pivotButton="0" quotePrefix="0" xfId="0">
      <alignment vertical="top" wrapText="1"/>
    </xf>
    <xf numFmtId="0" fontId="7" fillId="5" borderId="1" applyAlignment="1" pivotButton="0" quotePrefix="0" xfId="0">
      <alignment vertical="top" wrapText="1"/>
    </xf>
    <xf numFmtId="0" fontId="7" fillId="6" borderId="1" applyAlignment="1" pivotButton="0" quotePrefix="0" xfId="0">
      <alignment vertical="top" wrapText="1"/>
    </xf>
    <xf numFmtId="0" fontId="10" fillId="0" borderId="0" applyAlignment="1" pivotButton="0" quotePrefix="0" xfId="0">
      <alignment vertical="top" wrapText="1" indent="1"/>
    </xf>
    <xf numFmtId="3" fontId="7" fillId="6" borderId="1" applyAlignment="1" pivotButton="0" quotePrefix="0" xfId="0">
      <alignment vertical="center" wrapText="1"/>
    </xf>
    <xf numFmtId="3" fontId="7" fillId="7" borderId="1" applyAlignment="1" pivotButton="0" quotePrefix="0" xfId="0">
      <alignment vertical="center" wrapText="1"/>
    </xf>
    <xf numFmtId="9" fontId="7" fillId="7" borderId="1" applyAlignment="1" pivotButton="0" quotePrefix="0" xfId="0">
      <alignment vertical="center" wrapText="1"/>
    </xf>
    <xf numFmtId="0" fontId="11" fillId="0" borderId="0" pivotButton="0" quotePrefix="0" xfId="0"/>
    <xf numFmtId="0" fontId="11" fillId="7" borderId="1" pivotButton="0" quotePrefix="0" xfId="0"/>
    <xf numFmtId="3" fontId="11" fillId="7" borderId="1" pivotButton="0" quotePrefix="0" xfId="0"/>
    <xf numFmtId="9" fontId="0" fillId="7" borderId="1" pivotButton="0" quotePrefix="0" xfId="0"/>
    <xf numFmtId="0" fontId="8" fillId="0" borderId="0" applyAlignment="1" pivotButton="0" quotePrefix="0" xfId="0">
      <alignment vertical="center" wrapText="1"/>
    </xf>
  </cellXfs>
  <cellStyles count="1">
    <cellStyle name="Normal" xfId="0" builtinId="0" hidden="0"/>
  </cellStyles>
  <dxfs count="2">
    <dxf>
      <font>
        <b val="1"/>
        <color rgb="00922B21"/>
      </font>
      <fill>
        <patternFill patternType="solid">
          <fgColor rgb="00FADBD8"/>
        </patternFill>
      </fill>
    </dxf>
    <dxf>
      <font>
        <b val="1"/>
        <color rgb="008A6100"/>
      </font>
      <fill>
        <patternFill patternType="solid">
          <fgColor rgb="00FDF2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26" customWidth="1" min="1" max="1"/>
    <col width="22" customWidth="1" min="2" max="2"/>
    <col width="22" customWidth="1" min="3" max="3"/>
    <col width="22" customWidth="1" min="4" max="4"/>
    <col width="22" customWidth="1" min="5" max="5"/>
    <col width="22" customWidth="1" min="6" max="6"/>
  </cols>
  <sheetData>
    <row r="1" ht="30" customHeight="1">
      <c r="A1" s="1" t="inlineStr">
        <is>
          <t>Five Year Quantum Migration Roadmap</t>
        </is>
      </c>
    </row>
    <row r="2" ht="32" customHeight="1">
      <c r="A2" s="2" t="inlineStr">
        <is>
          <t>Read this sheet before entering data. It states what the instrument does, what it does not do, and which cells you are expected to change.</t>
        </is>
      </c>
    </row>
    <row r="4" ht="26" customHeight="1">
      <c r="A4" s="3" t="inlineStr">
        <is>
          <t>WHAT THIS INSTRUMENT IS</t>
        </is>
      </c>
    </row>
    <row r="5" ht="56" customHeight="1">
      <c r="A5" s="4" t="inlineStr">
        <is>
          <t>A five year post quantum migration roadmap built on the four phase structure from Chapter 13: Discovery and Assessment months 1 to 6, Capability Development months 4 to 12, Pilot Migrations months 10 to 18, Production Migration months 15 to 48. The phases overlap by design, because capability development can begin before the census is complete.</t>
        </is>
      </c>
    </row>
    <row r="6" ht="26" customHeight="1">
      <c r="A6" s="3" t="inlineStr">
        <is>
          <t>THE DATES CHANGED IN JUNE 2026. THIS WORKBOOK USES THE NEW ONES</t>
        </is>
      </c>
    </row>
    <row r="7" ht="70" customHeight="1">
      <c r="A7" s="4" t="inlineStr">
        <is>
          <t>Executive Order 14412 of 22 June 2026 sets 31 December 2030 for key establishment and 31 December 2031 for digital signatures on federal high value assets, and directs the Federal Acquisition Regulatory Council to require contractor compliance by 2030. The book uses 2035 as its anchor. 2035 remains the outer horizon and the full National Security Memorandum 10 date, but it is no longer the operative planning date for anyone in a federal supply chain.</t>
        </is>
      </c>
    </row>
    <row r="8" ht="28" customHeight="1">
      <c r="A8" s="4" t="inlineStr">
        <is>
          <t>The ASSUMPTIONS sheet therefore defaults to a 2030 target. Change it if your obligation differs, and the gate dates and slack on every milestone recalculate.</t>
        </is>
      </c>
    </row>
    <row r="9" ht="26" customHeight="1">
      <c r="A9" s="3" t="inlineStr">
        <is>
          <t>HOW TO USE IT</t>
        </is>
      </c>
    </row>
    <row r="10" ht="42" customHeight="1">
      <c r="A10" s="4" t="inlineStr">
        <is>
          <t>Set the four assumption cells first. Then work the MILESTONES sheet: every milestone carries an owner, a gate date, a dependency and a calculated slack against your target. Negative slack is the only number on the sheet that matters, because it tells you which milestone is already late.</t>
        </is>
      </c>
    </row>
    <row r="11" ht="56" customHeight="1">
      <c r="A11" s="4" t="inlineStr">
        <is>
          <t>The DEPENDENCY RULES sheet records the ordering constraints that a Gantt chart will not enforce for you: a client cannot use post quantum cryptography against a server that does not support it, certificate hierarchies migrate from the roots downward, and key management must support the new algorithms before anything depending on it can.</t>
        </is>
      </c>
    </row>
    <row r="12" ht="26" customHeight="1">
      <c r="A12" s="3" t="inlineStr">
        <is>
          <t>WHAT THIS IS NOT</t>
        </is>
      </c>
    </row>
    <row r="13" ht="42" customHeight="1">
      <c r="A13" s="4" t="inlineStr">
        <is>
          <t>Not a project plan and not a substitute for one. It is the shape of the programme, the gates that decide whether it is on track, and the dependencies that decide the order. Every duration is a placeholder until your own census tells you otherwise. Not legal, technical or financial advice.</t>
        </is>
      </c>
    </row>
    <row r="14" ht="26" customHeight="1">
      <c r="A14" s="3" t="inlineStr">
        <is>
          <t>METHOD</t>
        </is>
      </c>
    </row>
    <row r="15" ht="28" customHeight="1">
      <c r="A15" s="4" t="inlineStr">
        <is>
          <t>From When Agents Rule, Chapters 6, 11 and 13, with the federal dates updated to Executive Order 14412. Verify every date against the primary source.</t>
        </is>
      </c>
    </row>
  </sheetData>
  <mergeCells count="14">
    <mergeCell ref="A2:F2"/>
    <mergeCell ref="A11:F11"/>
    <mergeCell ref="A10:F10"/>
    <mergeCell ref="A13:F13"/>
    <mergeCell ref="A14:F14"/>
    <mergeCell ref="A1:F1"/>
    <mergeCell ref="A5:F5"/>
    <mergeCell ref="A9:F9"/>
    <mergeCell ref="A8:F8"/>
    <mergeCell ref="A6:F6"/>
    <mergeCell ref="A12:F12"/>
    <mergeCell ref="A4:F4"/>
    <mergeCell ref="A15:F15"/>
    <mergeCell ref="A7:F7"/>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
  <sheetViews>
    <sheetView workbookViewId="0">
      <pane ySplit="4" topLeftCell="A5" activePane="bottomLeft" state="frozen"/>
      <selection pane="bottomLeft" activeCell="A1" sqref="A1"/>
    </sheetView>
  </sheetViews>
  <sheetFormatPr baseColWidth="8" defaultRowHeight="15"/>
  <cols>
    <col width="34" customWidth="1" min="1" max="1"/>
    <col width="18" customWidth="1" min="2" max="2"/>
    <col width="60" customWidth="1" min="3" max="3"/>
    <col width="26" customWidth="1" min="4" max="4"/>
  </cols>
  <sheetData>
    <row r="1" ht="30" customHeight="1">
      <c r="A1" s="1" t="inlineStr">
        <is>
          <t>PLANNING ASSUMPTIONS</t>
        </is>
      </c>
    </row>
    <row r="2" ht="32" customHeight="1">
      <c r="A2" s="2" t="inlineStr">
        <is>
          <t>Four cells drive every date and every slack calculation in this workbook. Change them here and nowhere else.</t>
        </is>
      </c>
    </row>
    <row r="4" ht="34" customHeight="1">
      <c r="A4" s="5" t="inlineStr">
        <is>
          <t>Assumption</t>
        </is>
      </c>
      <c r="B4" s="5" t="inlineStr">
        <is>
          <t>Value</t>
        </is>
      </c>
      <c r="C4" s="5" t="inlineStr">
        <is>
          <t>Why it matters</t>
        </is>
      </c>
      <c r="D4" s="5" t="inlineStr">
        <is>
          <t>Your source</t>
        </is>
      </c>
    </row>
    <row r="5" ht="30" customHeight="1">
      <c r="A5" s="6" t="inlineStr">
        <is>
          <t>Programme start date</t>
        </is>
      </c>
      <c r="B5" s="7" t="inlineStr">
        <is>
          <t>2026-10-01</t>
        </is>
      </c>
      <c r="C5" s="8" t="inlineStr">
        <is>
          <t>The month work actually begins, not the month it was approved</t>
        </is>
      </c>
      <c r="D5" s="7" t="n"/>
    </row>
    <row r="6" ht="30" customHeight="1">
      <c r="A6" s="6" t="inlineStr">
        <is>
          <t>Compliance target date</t>
        </is>
      </c>
      <c r="B6" s="7" t="inlineStr">
        <is>
          <t>2030-12-31</t>
        </is>
      </c>
      <c r="C6" s="8" t="inlineStr">
        <is>
          <t>Default is the Executive Order 14412 date for key establishment on federal high value assets. Replace with your own binding date</t>
        </is>
      </c>
      <c r="D6" s="7" t="n"/>
    </row>
    <row r="7" ht="30" customHeight="1">
      <c r="A7" s="6" t="inlineStr">
        <is>
          <t>Signature target date</t>
        </is>
      </c>
      <c r="B7" s="7" t="inlineStr">
        <is>
          <t>2031-12-31</t>
        </is>
      </c>
      <c r="C7" s="8" t="inlineStr">
        <is>
          <t>Executive Order 14412 date for digital signatures. Often later than key establishment, and often forgotten</t>
        </is>
      </c>
      <c r="D7" s="7" t="n"/>
    </row>
    <row r="8" ht="30" customHeight="1">
      <c r="A8" s="6" t="inlineStr">
        <is>
          <t>Estate size (cryptographic instances)</t>
        </is>
      </c>
      <c r="B8" s="7" t="inlineStr">
        <is>
          <t>2400</t>
        </is>
      </c>
      <c r="C8" s="8" t="inlineStr">
        <is>
          <t>From the Cryptographic Census. If you do not have this number yet, Phase 1 is your whole plan</t>
        </is>
      </c>
      <c r="D8" s="7" t="n"/>
    </row>
    <row r="10">
      <c r="A10" s="9" t="inlineStr">
        <is>
          <t>Months available to target</t>
        </is>
      </c>
      <c r="B10" s="10">
        <f>ROUND((B6-B5)/30.44,0)</f>
        <v/>
      </c>
    </row>
    <row r="11">
      <c r="A11" s="9" t="inlineStr">
        <is>
          <t>Months the four phases require</t>
        </is>
      </c>
      <c r="B11" s="10" t="n">
        <v>48</v>
      </c>
    </row>
    <row r="12" ht="56" customHeight="1">
      <c r="A12" s="9" t="inlineStr">
        <is>
          <t>Programme slack in months</t>
        </is>
      </c>
      <c r="B12" s="10">
        <f>B10-B11</f>
        <v/>
      </c>
      <c r="C12" s="11">
        <f>IF(B12="","",IF(B12&lt;0,"NEGATIVE. The four phase structure does not fit the window. Either the target moves, the scope narrows, or phases run in parallel at higher cost and higher risk. Say which before the programme starts.",IF(B12&lt;6,"Thin. Less than two quarters of slack across a four year programme is not slack, it is optimism.","Adequate on these assumptions. Re test after the census.")))</f>
        <v/>
      </c>
    </row>
  </sheetData>
  <mergeCells count="3">
    <mergeCell ref="A1:D1"/>
    <mergeCell ref="C12:D12"/>
    <mergeCell ref="A2:D2"/>
  </mergeCells>
  <conditionalFormatting sqref="B12">
    <cfRule type="cellIs" priority="1" operator="lessThan" dxfId="0">
      <formula>0</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23"/>
  <sheetViews>
    <sheetView workbookViewId="0">
      <pane ySplit="4" topLeftCell="A5" activePane="bottomLeft" state="frozen"/>
      <selection pane="bottomLeft" activeCell="A1" sqref="A1"/>
    </sheetView>
  </sheetViews>
  <sheetFormatPr baseColWidth="8" defaultRowHeight="15"/>
  <cols>
    <col width="8" customWidth="1" min="1" max="1"/>
    <col width="26" customWidth="1" min="2" max="2"/>
    <col width="40" customWidth="1" min="3" max="3"/>
    <col width="26" customWidth="1" min="4" max="4"/>
    <col width="12" customWidth="1" min="5" max="5"/>
    <col width="14" customWidth="1" min="6" max="6"/>
    <col width="14" customWidth="1" min="7" max="7"/>
    <col width="48" customWidth="1" min="8" max="8"/>
    <col width="14" customWidth="1" min="9" max="9"/>
    <col width="12" customWidth="1" min="10" max="10"/>
    <col width="13" customWidth="1" min="11" max="11"/>
    <col width="16" customWidth="1" min="12" max="12"/>
    <col width="32" customWidth="1" min="13" max="13"/>
  </cols>
  <sheetData>
    <row r="1" ht="30" customHeight="1">
      <c r="A1" s="1" t="inlineStr">
        <is>
          <t>MILESTONES AND GATES</t>
        </is>
      </c>
    </row>
    <row r="2" ht="32" customHeight="1">
      <c r="A2" s="2" t="inlineStr">
        <is>
          <t>Four phases from Chapter 13, with the gate criteria that decide whether a phase is finished rather than merely underway. Slack and escalation are calculated against the target on the Assumptions sheet.</t>
        </is>
      </c>
    </row>
    <row r="3" ht="26" customHeight="1">
      <c r="A3" s="3" t="inlineStr">
        <is>
          <t>A GATE CRITERION MUST BE SOMETHING SOMEONE ELSE CAN VERIFY. IF IT CANNOT BE VERIFIED IT IS AN INTENTION.</t>
        </is>
      </c>
    </row>
    <row r="4" ht="34" customHeight="1">
      <c r="A4" s="5" t="inlineStr">
        <is>
          <t>Ref</t>
        </is>
      </c>
      <c r="B4" s="5" t="inlineStr">
        <is>
          <t>Phase</t>
        </is>
      </c>
      <c r="C4" s="5" t="inlineStr">
        <is>
          <t>Milestone</t>
        </is>
      </c>
      <c r="D4" s="5" t="inlineStr">
        <is>
          <t>Owner (name and role)</t>
        </is>
      </c>
      <c r="E4" s="5" t="inlineStr">
        <is>
          <t>Depends on</t>
        </is>
      </c>
      <c r="F4" s="5" t="inlineStr">
        <is>
          <t>Planned start</t>
        </is>
      </c>
      <c r="G4" s="5" t="inlineStr">
        <is>
          <t>Planned finish</t>
        </is>
      </c>
      <c r="H4" s="5" t="inlineStr">
        <is>
          <t>Gate criteria (what proves it is done)</t>
        </is>
      </c>
      <c r="I4" s="5" t="inlineStr">
        <is>
          <t>Status</t>
        </is>
      </c>
      <c r="J4" s="5" t="inlineStr">
        <is>
          <t>Percent complete</t>
        </is>
      </c>
      <c r="K4" s="5" t="inlineStr">
        <is>
          <t>Days to finish</t>
        </is>
      </c>
      <c r="L4" s="5" t="inlineStr">
        <is>
          <t>Slack to target (days)</t>
        </is>
      </c>
      <c r="M4" s="5" t="inlineStr">
        <is>
          <t>Escalate</t>
        </is>
      </c>
    </row>
    <row r="5" ht="42" customHeight="1">
      <c r="A5" s="12" t="inlineStr">
        <is>
          <t>P1-1</t>
        </is>
      </c>
      <c r="B5" s="12" t="inlineStr">
        <is>
          <t>1 Discovery and Assessment</t>
        </is>
      </c>
      <c r="C5" s="12" t="inlineStr">
        <is>
          <t>Cryptographic census complete across owned estate</t>
        </is>
      </c>
      <c r="D5" s="13" t="inlineStr"/>
      <c r="E5" s="12" t="inlineStr"/>
      <c r="F5" s="13" t="inlineStr"/>
      <c r="G5" s="13" t="inlineStr"/>
      <c r="H5" s="12" t="inlineStr">
        <is>
          <t>Census register populated for every in scope system, with algorithm, key length, use case and data sensitivity per instance, signed off by the system owner</t>
        </is>
      </c>
      <c r="I5" s="13" t="n"/>
      <c r="J5" s="14" t="n"/>
      <c r="K5" s="15">
        <f>IF(G5="","",G5-TODAY())</f>
        <v/>
      </c>
      <c r="L5" s="15">
        <f>IF(G5="","",Assumptions!$B$6-G5)</f>
        <v/>
      </c>
      <c r="M5" s="15">
        <f>IF(G5="","Set a planned finish date.",IF(L5&lt;0,"LATE AGAINST TARGET. This milestone finishes after the compliance date. Escalate now, not at the gate.",IF(AND(J5&lt;&gt;"",J5&lt;0.5,K5&lt;60),"At risk. Under half complete with under sixty days to the gate.",IF(D5="","No named owner. A milestone without an owner does not move.",IF(I5="Blocked","Blocked. Record what is blocking it and who can clear it.","On plan on the entered dates.")))))</f>
        <v/>
      </c>
    </row>
    <row r="6" ht="42" customHeight="1">
      <c r="A6" s="12" t="inlineStr">
        <is>
          <t>P1-2</t>
        </is>
      </c>
      <c r="B6" s="12" t="inlineStr">
        <is>
          <t>1 Discovery and Assessment</t>
        </is>
      </c>
      <c r="C6" s="12" t="inlineStr">
        <is>
          <t>Third party and embedded cryptography identified</t>
        </is>
      </c>
      <c r="D6" s="13" t="inlineStr">
        <is>
          <t>P1-1</t>
        </is>
      </c>
      <c r="E6" s="12" t="inlineStr"/>
      <c r="F6" s="13" t="inlineStr"/>
      <c r="G6" s="13" t="inlineStr"/>
      <c r="H6" s="12" t="inlineStr">
        <is>
          <t>Named list of suppliers and embedded systems where cryptography cannot be inspected, with the questionnaire issued to each</t>
        </is>
      </c>
      <c r="I6" s="13" t="n"/>
      <c r="J6" s="14" t="n"/>
      <c r="K6" s="15">
        <f>IF(G6="","",G6-TODAY())</f>
        <v/>
      </c>
      <c r="L6" s="15">
        <f>IF(G6="","",Assumptions!$B$6-G6)</f>
        <v/>
      </c>
      <c r="M6" s="15">
        <f>IF(G6="","Set a planned finish date.",IF(L6&lt;0,"LATE AGAINST TARGET. This milestone finishes after the compliance date. Escalate now, not at the gate.",IF(AND(J6&lt;&gt;"",J6&lt;0.5,K6&lt;60),"At risk. Under half complete with under sixty days to the gate.",IF(D6="","No named owner. A milestone without an owner does not move.",IF(I6="Blocked","Blocked. Record what is blocking it and who can clear it.","On plan on the entered dates.")))))</f>
        <v/>
      </c>
    </row>
    <row r="7" ht="42" customHeight="1">
      <c r="A7" s="12" t="inlineStr">
        <is>
          <t>P1-3</t>
        </is>
      </c>
      <c r="B7" s="12" t="inlineStr">
        <is>
          <t>1 Discovery and Assessment</t>
        </is>
      </c>
      <c r="C7" s="12" t="inlineStr">
        <is>
          <t>Data shelf life test run per data class</t>
        </is>
      </c>
      <c r="D7" s="13" t="inlineStr">
        <is>
          <t>P1-1</t>
        </is>
      </c>
      <c r="E7" s="12" t="inlineStr"/>
      <c r="F7" s="13" t="inlineStr"/>
      <c r="G7" s="13" t="inlineStr"/>
      <c r="H7" s="12" t="inlineStr">
        <is>
          <t>Protection margin in years recorded for every data class, with the classes showing negative margin escalated</t>
        </is>
      </c>
      <c r="I7" s="13" t="n"/>
      <c r="J7" s="14" t="n"/>
      <c r="K7" s="15">
        <f>IF(G7="","",G7-TODAY())</f>
        <v/>
      </c>
      <c r="L7" s="15">
        <f>IF(G7="","",Assumptions!$B$6-G7)</f>
        <v/>
      </c>
      <c r="M7" s="15">
        <f>IF(G7="","Set a planned finish date.",IF(L7&lt;0,"LATE AGAINST TARGET. This milestone finishes after the compliance date. Escalate now, not at the gate.",IF(AND(J7&lt;&gt;"",J7&lt;0.5,K7&lt;60),"At risk. Under half complete with under sixty days to the gate.",IF(D7="","No named owner. A milestone without an owner does not move.",IF(I7="Blocked","Blocked. Record what is blocking it and who can clear it.","On plan on the entered dates.")))))</f>
        <v/>
      </c>
    </row>
    <row r="8" ht="42" customHeight="1">
      <c r="A8" s="12" t="inlineStr">
        <is>
          <t>P1-4</t>
        </is>
      </c>
      <c r="B8" s="12" t="inlineStr">
        <is>
          <t>1 Discovery and Assessment</t>
        </is>
      </c>
      <c r="C8" s="12" t="inlineStr">
        <is>
          <t>Task force, sponsorship and budget authorised</t>
        </is>
      </c>
      <c r="D8" s="13" t="inlineStr"/>
      <c r="E8" s="12" t="inlineStr"/>
      <c r="F8" s="13" t="inlineStr"/>
      <c r="G8" s="13" t="inlineStr"/>
      <c r="H8" s="12" t="inlineStr">
        <is>
          <t>Minuted executive sponsorship, named programme owner, budget line approved for at least the first two phases</t>
        </is>
      </c>
      <c r="I8" s="13" t="n"/>
      <c r="J8" s="14" t="n"/>
      <c r="K8" s="15">
        <f>IF(G8="","",G8-TODAY())</f>
        <v/>
      </c>
      <c r="L8" s="15">
        <f>IF(G8="","",Assumptions!$B$6-G8)</f>
        <v/>
      </c>
      <c r="M8" s="15">
        <f>IF(G8="","Set a planned finish date.",IF(L8&lt;0,"LATE AGAINST TARGET. This milestone finishes after the compliance date. Escalate now, not at the gate.",IF(AND(J8&lt;&gt;"",J8&lt;0.5,K8&lt;60),"At risk. Under half complete with under sixty days to the gate.",IF(D8="","No named owner. A milestone without an owner does not move.",IF(I8="Blocked","Blocked. Record what is blocking it and who can clear it.","On plan on the entered dates.")))))</f>
        <v/>
      </c>
    </row>
    <row r="9" ht="42" customHeight="1">
      <c r="A9" s="12" t="inlineStr">
        <is>
          <t>P2-1</t>
        </is>
      </c>
      <c r="B9" s="12" t="inlineStr">
        <is>
          <t>2 Capability Development</t>
        </is>
      </c>
      <c r="C9" s="12" t="inlineStr">
        <is>
          <t>Post quantum libraries running in a development environment</t>
        </is>
      </c>
      <c r="D9" s="13" t="inlineStr">
        <is>
          <t>P1-4</t>
        </is>
      </c>
      <c r="E9" s="12" t="inlineStr"/>
      <c r="F9" s="13" t="inlineStr"/>
      <c r="G9" s="13" t="inlineStr"/>
      <c r="H9" s="12" t="inlineStr">
        <is>
          <t>A hybrid handshake demonstrated end to end in a non production environment, with the evidence retained</t>
        </is>
      </c>
      <c r="I9" s="13" t="n"/>
      <c r="J9" s="14" t="n"/>
      <c r="K9" s="15">
        <f>IF(G9="","",G9-TODAY())</f>
        <v/>
      </c>
      <c r="L9" s="15">
        <f>IF(G9="","",Assumptions!$B$6-G9)</f>
        <v/>
      </c>
      <c r="M9" s="15">
        <f>IF(G9="","Set a planned finish date.",IF(L9&lt;0,"LATE AGAINST TARGET. This milestone finishes after the compliance date. Escalate now, not at the gate.",IF(AND(J9&lt;&gt;"",J9&lt;0.5,K9&lt;60),"At risk. Under half complete with under sixty days to the gate.",IF(D9="","No named owner. A milestone without an owner does not move.",IF(I9="Blocked","Blocked. Record what is blocking it and who can clear it.","On plan on the entered dates.")))))</f>
        <v/>
      </c>
    </row>
    <row r="10" ht="42" customHeight="1">
      <c r="A10" s="12" t="inlineStr">
        <is>
          <t>P2-2</t>
        </is>
      </c>
      <c r="B10" s="12" t="inlineStr">
        <is>
          <t>2 Capability Development</t>
        </is>
      </c>
      <c r="C10" s="12" t="inlineStr">
        <is>
          <t>Cryptographic engineers trained on the new algorithms</t>
        </is>
      </c>
      <c r="D10" s="13" t="inlineStr">
        <is>
          <t>P1-4</t>
        </is>
      </c>
      <c r="E10" s="12" t="inlineStr"/>
      <c r="F10" s="13" t="inlineStr"/>
      <c r="G10" s="13" t="inlineStr"/>
      <c r="H10" s="12" t="inlineStr">
        <is>
          <t>Named engineers, completed training, and one worked migration each</t>
        </is>
      </c>
      <c r="I10" s="13" t="n"/>
      <c r="J10" s="14" t="n"/>
      <c r="K10" s="15">
        <f>IF(G10="","",G10-TODAY())</f>
        <v/>
      </c>
      <c r="L10" s="15">
        <f>IF(G10="","",Assumptions!$B$6-G10)</f>
        <v/>
      </c>
      <c r="M10" s="15">
        <f>IF(G10="","Set a planned finish date.",IF(L10&lt;0,"LATE AGAINST TARGET. This milestone finishes after the compliance date. Escalate now, not at the gate.",IF(AND(J10&lt;&gt;"",J10&lt;0.5,K10&lt;60),"At risk. Under half complete with under sixty days to the gate.",IF(D10="","No named owner. A milestone without an owner does not move.",IF(I10="Blocked","Blocked. Record what is blocking it and who can clear it.","On plan on the entered dates.")))))</f>
        <v/>
      </c>
    </row>
    <row r="11" ht="42" customHeight="1">
      <c r="A11" s="12" t="inlineStr">
        <is>
          <t>P2-3</t>
        </is>
      </c>
      <c r="B11" s="12" t="inlineStr">
        <is>
          <t>2 Capability Development</t>
        </is>
      </c>
      <c r="C11" s="12" t="inlineStr">
        <is>
          <t>Test framework for post quantum implementations</t>
        </is>
      </c>
      <c r="D11" s="13" t="inlineStr">
        <is>
          <t>P2-1</t>
        </is>
      </c>
      <c r="E11" s="12" t="inlineStr"/>
      <c r="F11" s="13" t="inlineStr"/>
      <c r="G11" s="13" t="inlineStr"/>
      <c r="H11" s="12" t="inlineStr">
        <is>
          <t>Automated test suite that fails a build using a deprecated algorithm</t>
        </is>
      </c>
      <c r="I11" s="13" t="n"/>
      <c r="J11" s="14" t="n"/>
      <c r="K11" s="15">
        <f>IF(G11="","",G11-TODAY())</f>
        <v/>
      </c>
      <c r="L11" s="15">
        <f>IF(G11="","",Assumptions!$B$6-G11)</f>
        <v/>
      </c>
      <c r="M11" s="15">
        <f>IF(G11="","Set a planned finish date.",IF(L11&lt;0,"LATE AGAINST TARGET. This milestone finishes after the compliance date. Escalate now, not at the gate.",IF(AND(J11&lt;&gt;"",J11&lt;0.5,K11&lt;60),"At risk. Under half complete with under sixty days to the gate.",IF(D11="","No named owner. A milestone without an owner does not move.",IF(I11="Blocked","Blocked. Record what is blocking it and who can clear it.","On plan on the entered dates.")))))</f>
        <v/>
      </c>
    </row>
    <row r="12" ht="42" customHeight="1">
      <c r="A12" s="12" t="inlineStr">
        <is>
          <t>P2-4</t>
        </is>
      </c>
      <c r="B12" s="12" t="inlineStr">
        <is>
          <t>2 Capability Development</t>
        </is>
      </c>
      <c r="C12" s="12" t="inlineStr">
        <is>
          <t>Crypto agility pattern agreed and documented</t>
        </is>
      </c>
      <c r="D12" s="13" t="inlineStr">
        <is>
          <t>P2-1</t>
        </is>
      </c>
      <c r="E12" s="12" t="inlineStr"/>
      <c r="F12" s="13" t="inlineStr"/>
      <c r="G12" s="13" t="inlineStr"/>
      <c r="H12" s="12" t="inlineStr">
        <is>
          <t>An algorithm change demonstrated as a configuration change on at least one platform, not a code change</t>
        </is>
      </c>
      <c r="I12" s="13" t="n"/>
      <c r="J12" s="14" t="n"/>
      <c r="K12" s="15">
        <f>IF(G12="","",G12-TODAY())</f>
        <v/>
      </c>
      <c r="L12" s="15">
        <f>IF(G12="","",Assumptions!$B$6-G12)</f>
        <v/>
      </c>
      <c r="M12" s="15">
        <f>IF(G12="","Set a planned finish date.",IF(L12&lt;0,"LATE AGAINST TARGET. This milestone finishes after the compliance date. Escalate now, not at the gate.",IF(AND(J12&lt;&gt;"",J12&lt;0.5,K12&lt;60),"At risk. Under half complete with under sixty days to the gate.",IF(D12="","No named owner. A milestone without an owner does not move.",IF(I12="Blocked","Blocked. Record what is blocking it and who can clear it.","On plan on the entered dates.")))))</f>
        <v/>
      </c>
    </row>
    <row r="13" ht="42" customHeight="1">
      <c r="A13" s="12" t="inlineStr">
        <is>
          <t>P3-1</t>
        </is>
      </c>
      <c r="B13" s="12" t="inlineStr">
        <is>
          <t>3 Pilot Migrations</t>
        </is>
      </c>
      <c r="C13" s="12" t="inlineStr">
        <is>
          <t>Pilot: network encryption</t>
        </is>
      </c>
      <c r="D13" s="13" t="inlineStr">
        <is>
          <t>P2-3</t>
        </is>
      </c>
      <c r="E13" s="12" t="inlineStr"/>
      <c r="F13" s="13" t="inlineStr"/>
      <c r="G13" s="13" t="inlineStr"/>
      <c r="H13" s="12" t="inlineStr">
        <is>
          <t>Migration completed and reverted successfully in a controlled environment, with elapsed time and failure modes recorded</t>
        </is>
      </c>
      <c r="I13" s="13" t="n"/>
      <c r="J13" s="14" t="n"/>
      <c r="K13" s="15">
        <f>IF(G13="","",G13-TODAY())</f>
        <v/>
      </c>
      <c r="L13" s="15">
        <f>IF(G13="","",Assumptions!$B$6-G13)</f>
        <v/>
      </c>
      <c r="M13" s="15">
        <f>IF(G13="","Set a planned finish date.",IF(L13&lt;0,"LATE AGAINST TARGET. This milestone finishes after the compliance date. Escalate now, not at the gate.",IF(AND(J13&lt;&gt;"",J13&lt;0.5,K13&lt;60),"At risk. Under half complete with under sixty days to the gate.",IF(D13="","No named owner. A milestone without an owner does not move.",IF(I13="Blocked","Blocked. Record what is blocking it and who can clear it.","On plan on the entered dates.")))))</f>
        <v/>
      </c>
    </row>
    <row r="14" ht="42" customHeight="1">
      <c r="A14" s="12" t="inlineStr">
        <is>
          <t>P3-2</t>
        </is>
      </c>
      <c r="B14" s="12" t="inlineStr">
        <is>
          <t>3 Pilot Migrations</t>
        </is>
      </c>
      <c r="C14" s="12" t="inlineStr">
        <is>
          <t>Pilot: application encryption</t>
        </is>
      </c>
      <c r="D14" s="13" t="inlineStr">
        <is>
          <t>P2-3</t>
        </is>
      </c>
      <c r="E14" s="12" t="inlineStr"/>
      <c r="F14" s="13" t="inlineStr"/>
      <c r="G14" s="13" t="inlineStr"/>
      <c r="H14" s="12" t="inlineStr">
        <is>
          <t>As above, plus the performance delta measured rather than assumed</t>
        </is>
      </c>
      <c r="I14" s="13" t="n"/>
      <c r="J14" s="14" t="n"/>
      <c r="K14" s="15">
        <f>IF(G14="","",G14-TODAY())</f>
        <v/>
      </c>
      <c r="L14" s="15">
        <f>IF(G14="","",Assumptions!$B$6-G14)</f>
        <v/>
      </c>
      <c r="M14" s="15">
        <f>IF(G14="","Set a planned finish date.",IF(L14&lt;0,"LATE AGAINST TARGET. This milestone finishes after the compliance date. Escalate now, not at the gate.",IF(AND(J14&lt;&gt;"",J14&lt;0.5,K14&lt;60),"At risk. Under half complete with under sixty days to the gate.",IF(D14="","No named owner. A milestone without an owner does not move.",IF(I14="Blocked","Blocked. Record what is blocking it and who can clear it.","On plan on the entered dates.")))))</f>
        <v/>
      </c>
    </row>
    <row r="15" ht="42" customHeight="1">
      <c r="A15" s="12" t="inlineStr">
        <is>
          <t>P3-3</t>
        </is>
      </c>
      <c r="B15" s="12" t="inlineStr">
        <is>
          <t>3 Pilot Migrations</t>
        </is>
      </c>
      <c r="C15" s="12" t="inlineStr">
        <is>
          <t>Pilot: authentication and certificate hierarchy</t>
        </is>
      </c>
      <c r="D15" s="13" t="inlineStr">
        <is>
          <t>P2-3</t>
        </is>
      </c>
      <c r="E15" s="12" t="inlineStr"/>
      <c r="F15" s="13" t="inlineStr"/>
      <c r="G15" s="13" t="inlineStr"/>
      <c r="H15" s="12" t="inlineStr">
        <is>
          <t>Root to leaf migration rehearsed, with the ordering constraint proven</t>
        </is>
      </c>
      <c r="I15" s="13" t="n"/>
      <c r="J15" s="14" t="n"/>
      <c r="K15" s="15">
        <f>IF(G15="","",G15-TODAY())</f>
        <v/>
      </c>
      <c r="L15" s="15">
        <f>IF(G15="","",Assumptions!$B$6-G15)</f>
        <v/>
      </c>
      <c r="M15" s="15">
        <f>IF(G15="","Set a planned finish date.",IF(L15&lt;0,"LATE AGAINST TARGET. This milestone finishes after the compliance date. Escalate now, not at the gate.",IF(AND(J15&lt;&gt;"",J15&lt;0.5,K15&lt;60),"At risk. Under half complete with under sixty days to the gate.",IF(D15="","No named owner. A milestone without an owner does not move.",IF(I15="Blocked","Blocked. Record what is blocking it and who can clear it.","On plan on the entered dates.")))))</f>
        <v/>
      </c>
    </row>
    <row r="16" ht="42" customHeight="1">
      <c r="A16" s="12" t="inlineStr">
        <is>
          <t>P3-4</t>
        </is>
      </c>
      <c r="B16" s="12" t="inlineStr">
        <is>
          <t>3 Pilot Migrations</t>
        </is>
      </c>
      <c r="C16" s="12" t="inlineStr">
        <is>
          <t>Pilot: data at rest</t>
        </is>
      </c>
      <c r="D16" s="13" t="inlineStr">
        <is>
          <t>P2-3</t>
        </is>
      </c>
      <c r="E16" s="12" t="inlineStr"/>
      <c r="F16" s="13" t="inlineStr"/>
      <c r="G16" s="13" t="inlineStr"/>
      <c r="H16" s="12" t="inlineStr">
        <is>
          <t>Re encryption completed at representative volume, with the elapsed time extrapolated to the full estate</t>
        </is>
      </c>
      <c r="I16" s="13" t="n"/>
      <c r="J16" s="14" t="n"/>
      <c r="K16" s="15">
        <f>IF(G16="","",G16-TODAY())</f>
        <v/>
      </c>
      <c r="L16" s="15">
        <f>IF(G16="","",Assumptions!$B$6-G16)</f>
        <v/>
      </c>
      <c r="M16" s="15">
        <f>IF(G16="","Set a planned finish date.",IF(L16&lt;0,"LATE AGAINST TARGET. This milestone finishes after the compliance date. Escalate now, not at the gate.",IF(AND(J16&lt;&gt;"",J16&lt;0.5,K16&lt;60),"At risk. Under half complete with under sixty days to the gate.",IF(D16="","No named owner. A milestone without an owner does not move.",IF(I16="Blocked","Blocked. Record what is blocking it and who can clear it.","On plan on the entered dates.")))))</f>
        <v/>
      </c>
    </row>
    <row r="17" ht="42" customHeight="1">
      <c r="A17" s="12" t="inlineStr">
        <is>
          <t>P3-5</t>
        </is>
      </c>
      <c r="B17" s="12" t="inlineStr">
        <is>
          <t>3 Pilot Migrations</t>
        </is>
      </c>
      <c r="C17" s="12" t="inlineStr">
        <is>
          <t>Reusable artefacts published</t>
        </is>
      </c>
      <c r="D17" s="13" t="inlineStr">
        <is>
          <t>P3-1</t>
        </is>
      </c>
      <c r="E17" s="12" t="inlineStr"/>
      <c r="F17" s="13" t="inlineStr"/>
      <c r="G17" s="13" t="inlineStr"/>
      <c r="H17" s="12" t="inlineStr">
        <is>
          <t>Documentation, automation and training material a second team used without help from the first</t>
        </is>
      </c>
      <c r="I17" s="13" t="n"/>
      <c r="J17" s="14" t="n"/>
      <c r="K17" s="15">
        <f>IF(G17="","",G17-TODAY())</f>
        <v/>
      </c>
      <c r="L17" s="15">
        <f>IF(G17="","",Assumptions!$B$6-G17)</f>
        <v/>
      </c>
      <c r="M17" s="15">
        <f>IF(G17="","Set a planned finish date.",IF(L17&lt;0,"LATE AGAINST TARGET. This milestone finishes after the compliance date. Escalate now, not at the gate.",IF(AND(J17&lt;&gt;"",J17&lt;0.5,K17&lt;60),"At risk. Under half complete with under sixty days to the gate.",IF(D17="","No named owner. A milestone without an owner does not move.",IF(I17="Blocked","Blocked. Record what is blocking it and who can clear it.","On plan on the entered dates.")))))</f>
        <v/>
      </c>
    </row>
    <row r="18" ht="42" customHeight="1">
      <c r="A18" s="12" t="inlineStr">
        <is>
          <t>P4-1</t>
        </is>
      </c>
      <c r="B18" s="12" t="inlineStr">
        <is>
          <t>4 Production Migration</t>
        </is>
      </c>
      <c r="C18" s="12" t="inlineStr">
        <is>
          <t>Key management supports new algorithms</t>
        </is>
      </c>
      <c r="D18" s="13" t="inlineStr">
        <is>
          <t>P3-3</t>
        </is>
      </c>
      <c r="E18" s="12" t="inlineStr"/>
      <c r="F18" s="13" t="inlineStr"/>
      <c r="G18" s="13" t="inlineStr"/>
      <c r="H18" s="12" t="inlineStr">
        <is>
          <t>In production, because nothing depending on it can migrate first</t>
        </is>
      </c>
      <c r="I18" s="13" t="n"/>
      <c r="J18" s="14" t="n"/>
      <c r="K18" s="15">
        <f>IF(G18="","",G18-TODAY())</f>
        <v/>
      </c>
      <c r="L18" s="15">
        <f>IF(G18="","",Assumptions!$B$6-G18)</f>
        <v/>
      </c>
      <c r="M18" s="15">
        <f>IF(G18="","Set a planned finish date.",IF(L18&lt;0,"LATE AGAINST TARGET. This milestone finishes after the compliance date. Escalate now, not at the gate.",IF(AND(J18&lt;&gt;"",J18&lt;0.5,K18&lt;60),"At risk. Under half complete with under sixty days to the gate.",IF(D18="","No named owner. A milestone without an owner does not move.",IF(I18="Blocked","Blocked. Record what is blocking it and who can clear it.","On plan on the entered dates.")))))</f>
        <v/>
      </c>
    </row>
    <row r="19" ht="42" customHeight="1">
      <c r="A19" s="12" t="inlineStr">
        <is>
          <t>P4-2</t>
        </is>
      </c>
      <c r="B19" s="12" t="inlineStr">
        <is>
          <t>4 Production Migration</t>
        </is>
      </c>
      <c r="C19" s="12" t="inlineStr">
        <is>
          <t>Wave 1: highest shelf life data classes</t>
        </is>
      </c>
      <c r="D19" s="13" t="inlineStr">
        <is>
          <t>P4-1</t>
        </is>
      </c>
      <c r="E19" s="12" t="inlineStr"/>
      <c r="F19" s="13" t="inlineStr"/>
      <c r="G19" s="13" t="inlineStr"/>
      <c r="H19" s="12" t="inlineStr">
        <is>
          <t>Every data class with negative protection margin migrated or formally risk accepted by a named executive</t>
        </is>
      </c>
      <c r="I19" s="13" t="n"/>
      <c r="J19" s="14" t="n"/>
      <c r="K19" s="15">
        <f>IF(G19="","",G19-TODAY())</f>
        <v/>
      </c>
      <c r="L19" s="15">
        <f>IF(G19="","",Assumptions!$B$6-G19)</f>
        <v/>
      </c>
      <c r="M19" s="15">
        <f>IF(G19="","Set a planned finish date.",IF(L19&lt;0,"LATE AGAINST TARGET. This milestone finishes after the compliance date. Escalate now, not at the gate.",IF(AND(J19&lt;&gt;"",J19&lt;0.5,K19&lt;60),"At risk. Under half complete with under sixty days to the gate.",IF(D19="","No named owner. A milestone without an owner does not move.",IF(I19="Blocked","Blocked. Record what is blocking it and who can clear it.","On plan on the entered dates.")))))</f>
        <v/>
      </c>
    </row>
    <row r="20" ht="42" customHeight="1">
      <c r="A20" s="12" t="inlineStr">
        <is>
          <t>P4-3</t>
        </is>
      </c>
      <c r="B20" s="12" t="inlineStr">
        <is>
          <t>4 Production Migration</t>
        </is>
      </c>
      <c r="C20" s="12" t="inlineStr">
        <is>
          <t>Wave 2: externally facing and regulated systems</t>
        </is>
      </c>
      <c r="D20" s="13" t="inlineStr">
        <is>
          <t>P4-2</t>
        </is>
      </c>
      <c r="E20" s="12" t="inlineStr"/>
      <c r="F20" s="13" t="inlineStr"/>
      <c r="G20" s="13" t="inlineStr"/>
      <c r="H20" s="12" t="inlineStr">
        <is>
          <t>Migration complete with conformance evidence retained for the regulator or the customer who will ask</t>
        </is>
      </c>
      <c r="I20" s="13" t="n"/>
      <c r="J20" s="14" t="n"/>
      <c r="K20" s="15">
        <f>IF(G20="","",G20-TODAY())</f>
        <v/>
      </c>
      <c r="L20" s="15">
        <f>IF(G20="","",Assumptions!$B$6-G20)</f>
        <v/>
      </c>
      <c r="M20" s="15">
        <f>IF(G20="","Set a planned finish date.",IF(L20&lt;0,"LATE AGAINST TARGET. This milestone finishes after the compliance date. Escalate now, not at the gate.",IF(AND(J20&lt;&gt;"",J20&lt;0.5,K20&lt;60),"At risk. Under half complete with under sixty days to the gate.",IF(D20="","No named owner. A milestone without an owner does not move.",IF(I20="Blocked","Blocked. Record what is blocking it and who can clear it.","On plan on the entered dates.")))))</f>
        <v/>
      </c>
    </row>
    <row r="21" ht="42" customHeight="1">
      <c r="A21" s="12" t="inlineStr">
        <is>
          <t>P4-4</t>
        </is>
      </c>
      <c r="B21" s="12" t="inlineStr">
        <is>
          <t>4 Production Migration</t>
        </is>
      </c>
      <c r="C21" s="12" t="inlineStr">
        <is>
          <t>Wave 3: remaining internal estate</t>
        </is>
      </c>
      <c r="D21" s="13" t="inlineStr">
        <is>
          <t>P4-3</t>
        </is>
      </c>
      <c r="E21" s="12" t="inlineStr"/>
      <c r="F21" s="13" t="inlineStr"/>
      <c r="G21" s="13" t="inlineStr"/>
      <c r="H21" s="12" t="inlineStr">
        <is>
          <t>Census shows no quantum vulnerable instance without a documented exception and an expiry date</t>
        </is>
      </c>
      <c r="I21" s="13" t="n"/>
      <c r="J21" s="14" t="n"/>
      <c r="K21" s="15">
        <f>IF(G21="","",G21-TODAY())</f>
        <v/>
      </c>
      <c r="L21" s="15">
        <f>IF(G21="","",Assumptions!$B$6-G21)</f>
        <v/>
      </c>
      <c r="M21" s="15">
        <f>IF(G21="","Set a planned finish date.",IF(L21&lt;0,"LATE AGAINST TARGET. This milestone finishes after the compliance date. Escalate now, not at the gate.",IF(AND(J21&lt;&gt;"",J21&lt;0.5,K21&lt;60),"At risk. Under half complete with under sixty days to the gate.",IF(D21="","No named owner. A milestone without an owner does not move.",IF(I21="Blocked","Blocked. Record what is blocking it and who can clear it.","On plan on the entered dates.")))))</f>
        <v/>
      </c>
    </row>
    <row r="22" ht="42" customHeight="1">
      <c r="A22" s="12" t="inlineStr">
        <is>
          <t>P4-5</t>
        </is>
      </c>
      <c r="B22" s="12" t="inlineStr">
        <is>
          <t>4 Production Migration</t>
        </is>
      </c>
      <c r="C22" s="12" t="inlineStr">
        <is>
          <t>Supplier attestations collected</t>
        </is>
      </c>
      <c r="D22" s="13" t="inlineStr">
        <is>
          <t>P1-2</t>
        </is>
      </c>
      <c r="E22" s="12" t="inlineStr"/>
      <c r="F22" s="13" t="inlineStr"/>
      <c r="G22" s="13" t="inlineStr"/>
      <c r="H22" s="12" t="inlineStr">
        <is>
          <t>Post quantum readiness position on file for every supplier in the critical path, scored on the vendor questionnaire</t>
        </is>
      </c>
      <c r="I22" s="13" t="n"/>
      <c r="J22" s="14" t="n"/>
      <c r="K22" s="15">
        <f>IF(G22="","",G22-TODAY())</f>
        <v/>
      </c>
      <c r="L22" s="15">
        <f>IF(G22="","",Assumptions!$B$6-G22)</f>
        <v/>
      </c>
      <c r="M22" s="15">
        <f>IF(G22="","Set a planned finish date.",IF(L22&lt;0,"LATE AGAINST TARGET. This milestone finishes after the compliance date. Escalate now, not at the gate.",IF(AND(J22&lt;&gt;"",J22&lt;0.5,K22&lt;60),"At risk. Under half complete with under sixty days to the gate.",IF(D22="","No named owner. A milestone without an owner does not move.",IF(I22="Blocked","Blocked. Record what is blocking it and who can clear it.","On plan on the entered dates.")))))</f>
        <v/>
      </c>
    </row>
    <row r="23" ht="42" customHeight="1">
      <c r="A23" s="12" t="inlineStr">
        <is>
          <t>P4-6</t>
        </is>
      </c>
      <c r="B23" s="12" t="inlineStr">
        <is>
          <t>4 Production Migration</t>
        </is>
      </c>
      <c r="C23" s="12" t="inlineStr">
        <is>
          <t>Signature migration complete</t>
        </is>
      </c>
      <c r="D23" s="13" t="inlineStr">
        <is>
          <t>P4-1</t>
        </is>
      </c>
      <c r="E23" s="12" t="inlineStr"/>
      <c r="F23" s="13" t="inlineStr"/>
      <c r="G23" s="13" t="inlineStr"/>
      <c r="H23" s="12" t="inlineStr">
        <is>
          <t>Separate milestone because the signature target date is later and is routinely missed</t>
        </is>
      </c>
      <c r="I23" s="13" t="n"/>
      <c r="J23" s="14" t="n"/>
      <c r="K23" s="15">
        <f>IF(G23="","",G23-TODAY())</f>
        <v/>
      </c>
      <c r="L23" s="15">
        <f>IF(G23="","",Assumptions!$B$6-G23)</f>
        <v/>
      </c>
      <c r="M23" s="15">
        <f>IF(G23="","Set a planned finish date.",IF(L23&lt;0,"LATE AGAINST TARGET. This milestone finishes after the compliance date. Escalate now, not at the gate.",IF(AND(J23&lt;&gt;"",J23&lt;0.5,K23&lt;60),"At risk. Under half complete with under sixty days to the gate.",IF(D23="","No named owner. A milestone without an owner does not move.",IF(I23="Blocked","Blocked. Record what is blocking it and who can clear it.","On plan on the entered dates.")))))</f>
        <v/>
      </c>
    </row>
  </sheetData>
  <mergeCells count="3">
    <mergeCell ref="A3:M3"/>
    <mergeCell ref="A2:M2"/>
    <mergeCell ref="A1:M1"/>
  </mergeCells>
  <conditionalFormatting sqref="M5:M23">
    <cfRule type="expression" priority="1" dxfId="0">
      <formula>ISNUMBER(SEARCH("LATE",M5))</formula>
    </cfRule>
    <cfRule type="expression" priority="2" dxfId="1">
      <formula>OR(ISNUMBER(SEARCH("At risk",M5)),ISNUMBER(SEARCH("Blocked",M5)),ISNUMBER(SEARCH("No named owner",M5)))</formula>
    </cfRule>
  </conditionalFormatting>
  <conditionalFormatting sqref="L5:L23">
    <cfRule type="cellIs" priority="3" operator="lessThan" dxfId="0">
      <formula>0</formula>
    </cfRule>
  </conditionalFormatting>
  <dataValidations count="1">
    <dataValidation sqref="I5:I23" showDropDown="0" showInputMessage="0" showErrorMessage="0" allowBlank="1" promptTitle="Choose one" prompt="" type="list">
      <formula1>"Not started,In progress,At gate,Complete,Blocked,Descoped"</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2"/>
  <sheetViews>
    <sheetView workbookViewId="0">
      <pane ySplit="4" topLeftCell="A5" activePane="bottomLeft" state="frozen"/>
      <selection pane="bottomLeft" activeCell="A1" sqref="A1"/>
    </sheetView>
  </sheetViews>
  <sheetFormatPr baseColWidth="8" defaultRowHeight="15"/>
  <cols>
    <col width="36" customWidth="1" min="1" max="1"/>
    <col width="52" customWidth="1" min="2" max="2"/>
    <col width="52" customWidth="1" min="3" max="3"/>
    <col width="22" customWidth="1" min="4" max="4"/>
  </cols>
  <sheetData>
    <row r="1" ht="30" customHeight="1">
      <c r="A1" s="1" t="inlineStr">
        <is>
          <t>ORDERING CONSTRAINTS</t>
        </is>
      </c>
    </row>
    <row r="2" ht="32" customHeight="1">
      <c r="A2" s="2" t="inlineStr">
        <is>
          <t>The rules a schedule will not enforce for you. Each one has broken a real migration. Confirm your sequence against all six before you commit dates.</t>
        </is>
      </c>
    </row>
    <row r="4" ht="34" customHeight="1">
      <c r="A4" s="16" t="inlineStr">
        <is>
          <t>Rule</t>
        </is>
      </c>
      <c r="B4" s="16" t="inlineStr">
        <is>
          <t>Why it holds</t>
        </is>
      </c>
      <c r="C4" s="16" t="inlineStr">
        <is>
          <t>What it forces in the plan</t>
        </is>
      </c>
      <c r="D4" s="16" t="inlineStr">
        <is>
          <t>Confirmed in your sequence</t>
        </is>
      </c>
    </row>
    <row r="5" ht="54" customHeight="1">
      <c r="A5" s="17" t="inlineStr">
        <is>
          <t>A client cannot use post quantum cryptography against a server that does not support it</t>
        </is>
      </c>
      <c r="B5" s="18" t="inlineStr">
        <is>
          <t>Negotiation falls back to the classical algorithm, so the migration appears complete while the traffic is still vulnerable</t>
        </is>
      </c>
      <c r="C5" s="18" t="inlineStr">
        <is>
          <t>Server side first, then clients. Measure the negotiated algorithm in production rather than the configured one</t>
        </is>
      </c>
      <c r="D5" s="19" t="n"/>
    </row>
    <row r="6" ht="54" customHeight="1">
      <c r="A6" s="17" t="inlineStr">
        <is>
          <t>Certificate hierarchies migrate from the roots downward</t>
        </is>
      </c>
      <c r="B6" s="18" t="inlineStr">
        <is>
          <t>A leaf signed by a classical root inherits the weakness of the root</t>
        </is>
      </c>
      <c r="C6" s="18" t="inlineStr">
        <is>
          <t>Root and intermediate authorities before any leaf. This is usually the longest lead time item in the programme</t>
        </is>
      </c>
      <c r="D6" s="19" t="n"/>
    </row>
    <row r="7" ht="54" customHeight="1">
      <c r="A7" s="17" t="inlineStr">
        <is>
          <t>Key management must support the new algorithms before anything depending on it</t>
        </is>
      </c>
      <c r="B7" s="18" t="inlineStr">
        <is>
          <t>Dependent systems cannot request a key type the manager cannot issue</t>
        </is>
      </c>
      <c r="C7" s="18" t="inlineStr">
        <is>
          <t>P4-1 gates the entire production phase. Treat a delay here as a delay to everything after it</t>
        </is>
      </c>
      <c r="D7" s="19" t="n"/>
    </row>
    <row r="8" ht="54" customHeight="1">
      <c r="A8" s="17" t="inlineStr">
        <is>
          <t>Hybrid modes must be retired, not just deployed</t>
        </is>
      </c>
      <c r="B8" s="18" t="inlineStr">
        <is>
          <t>A hybrid deployment that is never cut over leaves the classical algorithm in the path indefinitely</t>
        </is>
      </c>
      <c r="C8" s="18" t="inlineStr">
        <is>
          <t>Every hybrid deployment needs a planned retirement date recorded at the time it is deployed</t>
        </is>
      </c>
      <c r="D8" s="19" t="n"/>
    </row>
    <row r="9" ht="54" customHeight="1">
      <c r="A9" s="17" t="inlineStr">
        <is>
          <t>Suppliers migrate on their own timetable, not yours</t>
        </is>
      </c>
      <c r="B9" s="18" t="inlineStr">
        <is>
          <t>You cannot compel a supplier mid contract without a clause that exists</t>
        </is>
      </c>
      <c r="C9" s="18" t="inlineStr">
        <is>
          <t>Supplier attestation runs in parallel from Phase 1, and contract renewal dates become programme milestones</t>
        </is>
      </c>
      <c r="D9" s="19" t="n"/>
    </row>
    <row r="10" ht="54" customHeight="1">
      <c r="A10" s="17" t="inlineStr">
        <is>
          <t>Data already captured cannot be protected retroactively</t>
        </is>
      </c>
      <c r="B10" s="18" t="inlineStr">
        <is>
          <t>Harvest now decrypt later means the exposure for past traffic is fixed</t>
        </is>
      </c>
      <c r="C10" s="18" t="inlineStr">
        <is>
          <t>Sequence by data shelf life, not by ease of migration. The easiest systems are rarely the ones holding the longest lived data</t>
        </is>
      </c>
      <c r="D10" s="19" t="n"/>
    </row>
    <row r="12" ht="46" customHeight="1">
      <c r="A12" s="20" t="inlineStr">
        <is>
          <t>If any row is marked No, the sequence on the Milestones sheet is wrong and the dates that follow from it are wrong too. Fix the sequence before negotiating the dates, because a date built on an impossible order is worse than no date: it will be believed.</t>
        </is>
      </c>
    </row>
  </sheetData>
  <mergeCells count="3">
    <mergeCell ref="A1:D1"/>
    <mergeCell ref="A12:D12"/>
    <mergeCell ref="A2:D2"/>
  </mergeCells>
  <dataValidations count="1">
    <dataValidation sqref="D5:D10" showDropDown="0" showInputMessage="0" showErrorMessage="0" allowBlank="1" promptTitle="Choose one" prompt="" type="list">
      <formula1>"Yes,No,Not applicable"</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7"/>
  <sheetViews>
    <sheetView workbookViewId="0">
      <pane ySplit="4" topLeftCell="A5" activePane="bottomLeft" state="frozen"/>
      <selection pane="bottomLeft" activeCell="A1" sqref="A1"/>
    </sheetView>
  </sheetViews>
  <sheetFormatPr baseColWidth="8" defaultRowHeight="15"/>
  <cols>
    <col width="8" customWidth="1" min="1" max="1"/>
    <col width="26" customWidth="1" min="2" max="2"/>
    <col width="17" customWidth="1" min="3" max="3"/>
    <col width="15" customWidth="1" min="4" max="4"/>
    <col width="17" customWidth="1" min="5" max="5"/>
    <col width="17" customWidth="1" min="6" max="6"/>
    <col width="13" customWidth="1" min="7" max="7"/>
    <col width="15" customWidth="1" min="8" max="8"/>
    <col width="15" customWidth="1" min="9" max="9"/>
    <col width="15" customWidth="1" min="10" max="10"/>
    <col width="20" customWidth="1" min="11" max="11"/>
  </cols>
  <sheetData>
    <row r="1" ht="30" customHeight="1">
      <c r="A1" s="1" t="inlineStr">
        <is>
          <t>FUNDING PROFILE</t>
        </is>
      </c>
    </row>
    <row r="2" ht="32" customHeight="1">
      <c r="A2" s="2" t="inlineStr">
        <is>
          <t>A roadmap without a funding profile is a wish. Chapter 11 presents the case year by year for exactly this reason: a board authorises a year, not a programme. Totals, cumulative and percentage are calculated.</t>
        </is>
      </c>
    </row>
    <row r="3" ht="26" customHeight="1">
      <c r="A3" s="3" t="inlineStr">
        <is>
          <t>AUTHORISE PHASE 1 AND 2 ONLY, THEN RETURN. A FIVE YEAR AUTHORISATION ASKED FOR ON YEAR ONE EVIDENCE IS USUALLY REFUSED, AND SHOULD BE.</t>
        </is>
      </c>
    </row>
    <row r="4" ht="34" customHeight="1">
      <c r="A4" s="5" t="inlineStr">
        <is>
          <t>Year</t>
        </is>
      </c>
      <c r="B4" s="5" t="inlineStr">
        <is>
          <t>Phases active</t>
        </is>
      </c>
      <c r="C4" s="5" t="inlineStr">
        <is>
          <t>Internal effort (FTE)</t>
        </is>
      </c>
      <c r="D4" s="5" t="inlineStr">
        <is>
          <t>Internal cost</t>
        </is>
      </c>
      <c r="E4" s="5" t="inlineStr">
        <is>
          <t>External and vendor</t>
        </is>
      </c>
      <c r="F4" s="5" t="inlineStr">
        <is>
          <t>Tooling and licences</t>
        </is>
      </c>
      <c r="G4" s="5" t="inlineStr">
        <is>
          <t>Contingency</t>
        </is>
      </c>
      <c r="H4" s="5" t="inlineStr">
        <is>
          <t>Total for year</t>
        </is>
      </c>
      <c r="I4" s="5" t="inlineStr">
        <is>
          <t>Cumulative</t>
        </is>
      </c>
      <c r="J4" s="5" t="inlineStr">
        <is>
          <t>Percent of programme</t>
        </is>
      </c>
      <c r="K4" s="5" t="inlineStr">
        <is>
          <t>Authorisation status</t>
        </is>
      </c>
    </row>
    <row r="5" ht="28" customHeight="1">
      <c r="A5" s="8" t="inlineStr">
        <is>
          <t>Year 1</t>
        </is>
      </c>
      <c r="B5" s="8" t="inlineStr">
        <is>
          <t>Phase 1 and Phase 2</t>
        </is>
      </c>
      <c r="C5" s="7" t="n"/>
      <c r="D5" s="21" t="n"/>
      <c r="E5" s="21" t="n"/>
      <c r="F5" s="21" t="n"/>
      <c r="G5" s="21" t="n"/>
      <c r="H5" s="22">
        <f>IF(COUNT(D5:G5)=0,"",SUM(D5:G5))</f>
        <v/>
      </c>
      <c r="I5" s="22">
        <f>IF(H5="","",SUM($H$5:H5))</f>
        <v/>
      </c>
      <c r="J5" s="23">
        <f>IF(OR(H5="",$H$11=0),"",H5/$H$11)</f>
        <v/>
      </c>
      <c r="K5" s="7" t="n"/>
    </row>
    <row r="6" ht="28" customHeight="1">
      <c r="A6" s="8" t="inlineStr">
        <is>
          <t>Year 2</t>
        </is>
      </c>
      <c r="B6" s="8" t="inlineStr">
        <is>
          <t>Phase 2, Phase 3 and early Phase 4</t>
        </is>
      </c>
      <c r="C6" s="7" t="n"/>
      <c r="D6" s="21" t="n"/>
      <c r="E6" s="21" t="n"/>
      <c r="F6" s="21" t="n"/>
      <c r="G6" s="21" t="n"/>
      <c r="H6" s="22">
        <f>IF(COUNT(D6:G6)=0,"",SUM(D6:G6))</f>
        <v/>
      </c>
      <c r="I6" s="22">
        <f>IF(H6="","",SUM($H$5:H6))</f>
        <v/>
      </c>
      <c r="J6" s="23">
        <f>IF(OR(H6="",$H$11=0),"",H6/$H$11)</f>
        <v/>
      </c>
      <c r="K6" s="7" t="n"/>
    </row>
    <row r="7" ht="28" customHeight="1">
      <c r="A7" s="8" t="inlineStr">
        <is>
          <t>Year 3</t>
        </is>
      </c>
      <c r="B7" s="8" t="inlineStr">
        <is>
          <t>Phase 4 production</t>
        </is>
      </c>
      <c r="C7" s="7" t="n"/>
      <c r="D7" s="21" t="n"/>
      <c r="E7" s="21" t="n"/>
      <c r="F7" s="21" t="n"/>
      <c r="G7" s="21" t="n"/>
      <c r="H7" s="22">
        <f>IF(COUNT(D7:G7)=0,"",SUM(D7:G7))</f>
        <v/>
      </c>
      <c r="I7" s="22">
        <f>IF(H7="","",SUM($H$5:H7))</f>
        <v/>
      </c>
      <c r="J7" s="23">
        <f>IF(OR(H7="",$H$11=0),"",H7/$H$11)</f>
        <v/>
      </c>
      <c r="K7" s="7" t="n"/>
    </row>
    <row r="8" ht="28" customHeight="1">
      <c r="A8" s="8" t="inlineStr">
        <is>
          <t>Year 4</t>
        </is>
      </c>
      <c r="B8" s="8" t="inlineStr">
        <is>
          <t>Phase 4 production</t>
        </is>
      </c>
      <c r="C8" s="7" t="n"/>
      <c r="D8" s="21" t="n"/>
      <c r="E8" s="21" t="n"/>
      <c r="F8" s="21" t="n"/>
      <c r="G8" s="21" t="n"/>
      <c r="H8" s="22">
        <f>IF(COUNT(D8:G8)=0,"",SUM(D8:G8))</f>
        <v/>
      </c>
      <c r="I8" s="22">
        <f>IF(H8="","",SUM($H$5:H8))</f>
        <v/>
      </c>
      <c r="J8" s="23">
        <f>IF(OR(H8="",$H$11=0),"",H8/$H$11)</f>
        <v/>
      </c>
      <c r="K8" s="7" t="n"/>
    </row>
    <row r="9" ht="28" customHeight="1">
      <c r="A9" s="8" t="inlineStr">
        <is>
          <t>Year 5</t>
        </is>
      </c>
      <c r="B9" s="8" t="inlineStr">
        <is>
          <t>Phase 4 completion and assurance</t>
        </is>
      </c>
      <c r="C9" s="7" t="n"/>
      <c r="D9" s="21" t="n"/>
      <c r="E9" s="21" t="n"/>
      <c r="F9" s="21" t="n"/>
      <c r="G9" s="21" t="n"/>
      <c r="H9" s="22">
        <f>IF(COUNT(D9:G9)=0,"",SUM(D9:G9))</f>
        <v/>
      </c>
      <c r="I9" s="22">
        <f>IF(H9="","",SUM($H$5:H9))</f>
        <v/>
      </c>
      <c r="J9" s="23">
        <f>IF(OR(H9="",$H$11=0),"",H9/$H$11)</f>
        <v/>
      </c>
      <c r="K9" s="7" t="n"/>
    </row>
    <row r="11">
      <c r="A11" s="24" t="inlineStr">
        <is>
          <t>PROGRAMME TOTAL</t>
        </is>
      </c>
      <c r="C11" s="25">
        <f>SUM(C5:C9)</f>
        <v/>
      </c>
      <c r="H11" s="26">
        <f>SUM(H5:H9)</f>
        <v/>
      </c>
    </row>
    <row r="13" ht="44" customHeight="1">
      <c r="A13" s="9" t="inlineStr">
        <is>
          <t>Contingency as a percentage of the programme</t>
        </is>
      </c>
      <c r="D13" s="27">
        <f>IF($H$11=0,"",SUM(G5:G9)/$H$11)</f>
        <v/>
      </c>
      <c r="E13" s="28">
        <f>IF($H$11=0,"Enter the cost lines above.",IF(SUM(G5:G9)/$H$11&lt;0.1,"Contingency under ten percent on a four year cryptographic migration is not a plan, it is a forecast. The census has not happened yet on most of this estate.",IF(SUM(G5:G9)/$H$11&gt;0.35,"Contingency above thirty five percent will be read as an admission that the scope is unknown. If it is unknown, fund Phase 1 alone and come back.","Contingency is in a defensible range. Be ready to say what it is for, line by line.")))</f>
        <v/>
      </c>
    </row>
    <row r="15" ht="44" customHeight="1">
      <c r="A15" s="9" t="inlineStr">
        <is>
          <t>Cost of a one year delay</t>
        </is>
      </c>
      <c r="B15" s="28">
        <f>IF($H$11=0,"Enter the cost lines above.","A one year delay does not reduce this total. It moves every year right, shortens the window by twelve months, and adds a further year of traffic that no migration recovers. Quantify the second of those from the Quantum Shelf Life Calculator and put the figure here, because it is the only number in this workbook a board can weigh against the total.")</f>
        <v/>
      </c>
    </row>
    <row r="17" ht="46" customHeight="1">
      <c r="A17" s="20" t="inlineStr">
        <is>
          <t>Every figure on this sheet is yours. The phase to year mapping follows the four phase structure and its overlaps, so Year 1 carries two phases and Year 2 carries three. If your estate is small enough that the whole programme fits in two years, say so and delete the unused rows rather than spreading the cost to fill five.</t>
        </is>
      </c>
    </row>
  </sheetData>
  <mergeCells count="6">
    <mergeCell ref="E13:K13"/>
    <mergeCell ref="A3:K3"/>
    <mergeCell ref="A2:K2"/>
    <mergeCell ref="B15:K15"/>
    <mergeCell ref="A1:K1"/>
    <mergeCell ref="A17:K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2026-09-15T16:34:38Z</dcterms:created>
  <dcterms:modified xmlns:dcterms="http://purl.org/dc/terms/" xmlns:xsi="http://www.w3.org/2001/XMLSchema-instance" xsi:type="dcterms:W3CDTF">2026-09-15T16:34:38Z</dcterms:modified>
</cp:coreProperties>
</file>